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4000" windowHeight="11850" activeTab="1"/>
  </bookViews>
  <sheets>
    <sheet name="Anleitung" sheetId="16" r:id="rId1"/>
    <sheet name="Arbeitszeitkonto" sheetId="2" r:id="rId2"/>
    <sheet name="Jan" sheetId="1" r:id="rId3"/>
    <sheet name="Feb" sheetId="5" r:id="rId4"/>
    <sheet name="Mär" sheetId="6" r:id="rId5"/>
    <sheet name="Apr" sheetId="7" r:id="rId6"/>
    <sheet name="Mai" sheetId="8" r:id="rId7"/>
    <sheet name="Jun" sheetId="9" r:id="rId8"/>
    <sheet name="Jul" sheetId="10" r:id="rId9"/>
    <sheet name="Aug" sheetId="11" r:id="rId10"/>
    <sheet name="Sep" sheetId="12" r:id="rId11"/>
    <sheet name="Okt" sheetId="13" r:id="rId12"/>
    <sheet name="Nov" sheetId="14" r:id="rId13"/>
    <sheet name="Dez" sheetId="15" r:id="rId14"/>
  </sheets>
  <definedNames>
    <definedName name="_xlnm.Print_Area" localSheetId="5">'Apr'!$A$1:$G$84</definedName>
    <definedName name="_xlnm.Print_Area" localSheetId="1">'Arbeitszeitkonto'!$A$1:$I$47</definedName>
    <definedName name="_xlnm.Print_Area" localSheetId="9">'Aug'!$A$1:$G$84</definedName>
    <definedName name="_xlnm.Print_Area" localSheetId="13">'Dez'!$A$1:$G$84</definedName>
    <definedName name="_xlnm.Print_Area" localSheetId="3">'Feb'!$A$1:$G$84</definedName>
    <definedName name="_xlnm.Print_Area" localSheetId="2">'Jan'!$A$1:$G$84</definedName>
    <definedName name="_xlnm.Print_Area" localSheetId="8">'Jul'!$A$1:$G$84</definedName>
    <definedName name="_xlnm.Print_Area" localSheetId="7">'Jun'!$A$1:$G$84</definedName>
    <definedName name="_xlnm.Print_Area" localSheetId="6">'Mai'!$A$1:$G$84</definedName>
    <definedName name="_xlnm.Print_Area" localSheetId="4">'Mär'!$A$1:$G$84</definedName>
    <definedName name="_xlnm.Print_Area" localSheetId="12">'Nov'!$A$1:$G$84</definedName>
    <definedName name="_xlnm.Print_Area" localSheetId="11">'Okt'!$A$1:$G$84</definedName>
    <definedName name="_xlnm.Print_Area" localSheetId="10">'Sep'!$A$1:$G$84</definedName>
    <definedName name="Text1" localSheetId="2">'Jan'!$B$2</definedName>
    <definedName name="Text2" localSheetId="2">'Jan'!$C$2</definedName>
    <definedName name="Text4" localSheetId="2">'Jan'!$B$4</definedName>
    <definedName name="Text6" localSheetId="2">'Jan'!$A$49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<sst xmlns="http://schemas.openxmlformats.org/spreadsheetml/2006/main" count="640" uniqueCount="72">
  <si>
    <t>Arbeitszeitaufzeichnung</t>
  </si>
  <si>
    <t xml:space="preserve">für den Monat </t>
  </si>
  <si>
    <t xml:space="preserve">  </t>
  </si>
  <si>
    <t xml:space="preserve">Name: </t>
  </si>
  <si>
    <t>Anstellungsträger:</t>
  </si>
  <si>
    <t>Tag</t>
  </si>
  <si>
    <t>tatsächliche Arbeitszeit</t>
  </si>
  <si>
    <t>anrechenbare Arbeitszeit</t>
  </si>
  <si>
    <r>
      <t>Beginn</t>
    </r>
    <r>
      <rPr>
        <vertAlign val="superscript"/>
        <sz val="10"/>
        <color theme="1"/>
        <rFont val="Arial"/>
        <family val="2"/>
      </rPr>
      <t>1)</t>
    </r>
  </si>
  <si>
    <r>
      <t>Ende</t>
    </r>
    <r>
      <rPr>
        <vertAlign val="superscript"/>
        <sz val="10"/>
        <color theme="1"/>
        <rFont val="Arial"/>
        <family val="2"/>
      </rPr>
      <t>1)</t>
    </r>
  </si>
  <si>
    <r>
      <t>Pausen</t>
    </r>
    <r>
      <rPr>
        <vertAlign val="superscript"/>
        <sz val="10"/>
        <color theme="1"/>
        <rFont val="Arial"/>
        <family val="2"/>
      </rPr>
      <t>2)</t>
    </r>
  </si>
  <si>
    <t>Unterbrechung</t>
  </si>
  <si>
    <t>Ist-Stunden / Monat:</t>
  </si>
  <si>
    <t>Monatsabschluss:</t>
  </si>
  <si>
    <t>durchschnittliche Monats-Soll-Stunden:</t>
  </si>
  <si>
    <t>Monats-Ist-Stunden:</t>
  </si>
  <si>
    <t>Differenz:</t>
  </si>
  <si>
    <t>50 v.H. der vertraglich vereinbarten Monatsarbeitszeit (§ 2 Abs. 2 MiLoG):</t>
  </si>
  <si>
    <t>Übertragung auf das Arbeitszeitkonto (MiLoG):</t>
  </si>
  <si>
    <t>zum Ende des Folgemonats abzugelten:</t>
  </si>
  <si>
    <t>………………………………………………………………………………..</t>
  </si>
  <si>
    <t>(Datum, Unterschrift der Mitarbeiterin / des Mitarbeiters)</t>
  </si>
  <si>
    <t>(Datum, Unterschrift der Vertreterin / des Vertreters der Dienststelle)</t>
  </si>
  <si>
    <r>
      <t>Aufbewahrungszeit: mindestens 2 Jahre</t>
    </r>
    <r>
      <rPr>
        <vertAlign val="superscript"/>
        <sz val="14"/>
        <color theme="1"/>
        <rFont val="Arial"/>
        <family val="2"/>
      </rPr>
      <t>3)</t>
    </r>
  </si>
  <si>
    <r>
      <t xml:space="preserve">1) </t>
    </r>
    <r>
      <rPr>
        <sz val="9"/>
        <color theme="1"/>
        <rFont val="Arial"/>
        <family val="2"/>
      </rPr>
      <t xml:space="preserve">Bei Urlaub, Wochenfeiertag oder krankheitsbedingter Arbeitsunfähigkeit: Soll-Arbeitszeit (Beginn, Ende) für den jeweiligen </t>
    </r>
    <r>
      <rPr>
        <b/>
        <sz val="9"/>
        <color theme="1"/>
        <rFont val="Arial"/>
        <family val="2"/>
      </rPr>
      <t>planmäßigen</t>
    </r>
    <r>
      <rPr>
        <sz val="9"/>
        <color theme="1"/>
        <rFont val="Arial"/>
        <family val="2"/>
      </rPr>
      <t xml:space="preserve"> Arbeitstag eintragen und mit „</t>
    </r>
    <r>
      <rPr>
        <b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“ (Urlaub), „</t>
    </r>
    <r>
      <rPr>
        <b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>“ (Feiertag), „</t>
    </r>
    <r>
      <rPr>
        <b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“ (krank) vermerken.</t>
    </r>
  </si>
  <si>
    <r>
      <t xml:space="preserve">2) </t>
    </r>
    <r>
      <rPr>
        <sz val="9"/>
        <color theme="1"/>
        <rFont val="Arial"/>
        <family val="2"/>
      </rPr>
      <t>Überschreitet die Arbeitszeit 6 Stunden, ist sie durch Ruhepausen von mindestens 30 Minuten Dauer insgesamt zu unterbrechen (§ 4 ArbZG).</t>
    </r>
  </si>
  <si>
    <r>
      <t xml:space="preserve">3) </t>
    </r>
    <r>
      <rPr>
        <sz val="9"/>
        <color theme="1"/>
        <rFont val="Arial"/>
        <family val="2"/>
      </rPr>
      <t>bei geringfügiger Beschäftigung i.S.d. § 8 Abs. 1 SGB IV.</t>
    </r>
  </si>
  <si>
    <t>Std./Min</t>
  </si>
  <si>
    <t>------------------------------------------------------------------------------------------------------</t>
  </si>
  <si>
    <t xml:space="preserve"> Std.   Min.</t>
  </si>
  <si>
    <r>
      <t>Arbeitszeitkonto</t>
    </r>
    <r>
      <rPr>
        <sz val="10"/>
        <color theme="1"/>
        <rFont val="Arial"/>
        <family val="2"/>
      </rPr>
      <t xml:space="preserve"> </t>
    </r>
  </si>
  <si>
    <t>(§ 2 Abs. 2 Mindestlohngesetz)</t>
  </si>
  <si>
    <t>Datum der Eintragung</t>
  </si>
  <si>
    <t>Übernahme aus der Arbeitszeitaufzeichnung</t>
  </si>
  <si>
    <t>Arbeitszeitausgleich</t>
  </si>
  <si>
    <t>Konto-Stand</t>
  </si>
  <si>
    <t>Monat/Jahr</t>
  </si>
  <si>
    <t>+ / -</t>
  </si>
  <si>
    <t>Summe bzw. Übertrag:</t>
  </si>
  <si>
    <t>Vertragliche Monatsarbeits-zeit</t>
  </si>
  <si>
    <t>Std./ Min</t>
  </si>
  <si>
    <r>
      <t>vertragliche Wochenarbeits-zeit:</t>
    </r>
    <r>
      <rPr>
        <sz val="10"/>
        <color theme="1"/>
        <rFont val="Arial"/>
        <family val="2"/>
      </rPr>
      <t xml:space="preserve"> </t>
    </r>
  </si>
  <si>
    <t xml:space="preserve">der Mitarbeiterin / des Mitarbeiters:  </t>
  </si>
  <si>
    <t>      Std.</t>
  </si>
  <si>
    <t>Std.</t>
  </si>
  <si>
    <t xml:space="preserve">      Std.   </t>
  </si>
  <si>
    <t>Grund Fehltag</t>
  </si>
  <si>
    <t>k=Krank</t>
  </si>
  <si>
    <t>u= Urlaub</t>
  </si>
  <si>
    <t>f= Feiertag</t>
  </si>
  <si>
    <t>=0 wenn ist=0</t>
  </si>
  <si>
    <t>Zeit Fehltag in Std.</t>
  </si>
  <si>
    <t>Vertragliche Monatsarbeits-zeit in Std.</t>
  </si>
  <si>
    <t>Übertrag Vorjahr</t>
  </si>
  <si>
    <t>Jahr</t>
  </si>
  <si>
    <t>Tabelle Ende des Jahres nach Datum sortieren</t>
  </si>
  <si>
    <t>Anleitung</t>
  </si>
  <si>
    <t>Am Ende des Monats die Monatsübersicht drucken und im Pfarrbüro abgeben.</t>
  </si>
  <si>
    <t>Am Ende des Jahres die Jahresübersicht drucken und im Pfarrbüro abgeben.</t>
  </si>
  <si>
    <t>Am Ende des Jahres die Jahresübersicht sortieren.</t>
  </si>
  <si>
    <t>Nur farbige Felder ausfüllen.</t>
  </si>
  <si>
    <t>Arbeitstage pro Woche</t>
  </si>
  <si>
    <t>Im Arbeitszeitkonto Jahr, Name, Monatsarbeitszeit, Anzahl der Arbeitstage pro Woche und Kirchengemeinde eingeben. Wird auf den andere Fomularen eingetragen.</t>
  </si>
  <si>
    <t>Urlaubsanspruch</t>
  </si>
  <si>
    <t xml:space="preserve">In den Monatsaufzeichungen die Arbeitszeiten in den farbigen Feldern ergänzen. </t>
  </si>
  <si>
    <t>Wichtig!!! Zeiten müssen mit Doppelunkt eingetragen werden.                                                       Zwische Stunden und Minuten einen ":" schreiben.</t>
  </si>
  <si>
    <t>pauschal festgesetzt und Vertragsbestandteil.</t>
  </si>
  <si>
    <t>Anmerkung: Kirchenmusik: Übungs- und Vorbereitungszeiten sind nicht zu dokumentierein. Sie sind</t>
  </si>
  <si>
    <t>Kirchenmusik: Übungs- und Vorbereitungszeiten/Monat</t>
  </si>
  <si>
    <t>u=Urlaub</t>
  </si>
  <si>
    <t>Kirchenmusik: Vorbereitungs-/Übungszeiten Pauschal in einer SUMME/mtl. ergänzen!</t>
  </si>
  <si>
    <t>Kigem.             "Organist "</t>
  </si>
</sst>
</file>

<file path=xl/styles.xml><?xml version="1.0" encoding="utf-8"?>
<styleSheet xmlns="http://schemas.openxmlformats.org/spreadsheetml/2006/main">
  <numFmts count="6">
    <numFmt numFmtId="164" formatCode="h:mm;@"/>
    <numFmt numFmtId="165" formatCode="[h]:mm"/>
    <numFmt numFmtId="166" formatCode="mmmm\ yyyy"/>
    <numFmt numFmtId="167" formatCode="0.0000"/>
    <numFmt numFmtId="168" formatCode="[$-407]ddd\,\ dd/\ mm\ yy"/>
    <numFmt numFmtId="169" formatCode="[hh]:mm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dotted"/>
      <top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medium"/>
      <right style="dotted"/>
      <top style="medium"/>
      <bottom style="medium"/>
    </border>
    <border>
      <left style="dotted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20" fontId="0" fillId="0" borderId="0" xfId="0" applyNumberFormat="1"/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 quotePrefix="1">
      <alignment vertical="center"/>
    </xf>
    <xf numFmtId="0" fontId="0" fillId="0" borderId="2" xfId="0" applyBorder="1"/>
    <xf numFmtId="0" fontId="1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165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0" fillId="0" borderId="8" xfId="0" applyBorder="1"/>
    <xf numFmtId="165" fontId="4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14" fontId="2" fillId="0" borderId="3" xfId="0" applyNumberFormat="1" applyFont="1" applyBorder="1" applyAlignment="1">
      <alignment vertical="center" wrapText="1"/>
    </xf>
    <xf numFmtId="168" fontId="2" fillId="0" borderId="3" xfId="0" applyNumberFormat="1" applyFont="1" applyBorder="1" applyAlignment="1">
      <alignment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vertical="center" wrapText="1"/>
    </xf>
    <xf numFmtId="0" fontId="0" fillId="0" borderId="7" xfId="0" applyBorder="1"/>
    <xf numFmtId="0" fontId="0" fillId="0" borderId="1" xfId="0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4" fillId="0" borderId="9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7" xfId="0" applyFill="1" applyBorder="1"/>
    <xf numFmtId="14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1" fontId="15" fillId="2" borderId="0" xfId="0" applyNumberFormat="1" applyFont="1" applyFill="1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18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J6" sqref="J6"/>
    </sheetView>
  </sheetViews>
  <sheetFormatPr defaultColWidth="11.421875" defaultRowHeight="15"/>
  <sheetData>
    <row r="1" spans="1:7" ht="36">
      <c r="A1" s="98" t="s">
        <v>56</v>
      </c>
      <c r="B1" s="98"/>
      <c r="C1" s="98"/>
      <c r="D1" s="98"/>
      <c r="E1" s="98"/>
      <c r="F1" s="98"/>
      <c r="G1" s="98"/>
    </row>
    <row r="3" spans="1:7" s="88" customFormat="1" ht="30" customHeight="1">
      <c r="A3" s="97" t="s">
        <v>60</v>
      </c>
      <c r="B3" s="97"/>
      <c r="C3" s="97"/>
      <c r="D3" s="97"/>
      <c r="E3" s="97"/>
      <c r="F3" s="97"/>
      <c r="G3" s="97"/>
    </row>
    <row r="4" spans="1:7" s="88" customFormat="1" ht="30" customHeight="1">
      <c r="A4" s="99" t="s">
        <v>62</v>
      </c>
      <c r="B4" s="99"/>
      <c r="C4" s="99"/>
      <c r="D4" s="99"/>
      <c r="E4" s="99"/>
      <c r="F4" s="99"/>
      <c r="G4" s="99"/>
    </row>
    <row r="5" spans="1:7" s="88" customFormat="1" ht="35.25" customHeight="1">
      <c r="A5" s="99" t="s">
        <v>64</v>
      </c>
      <c r="B5" s="99"/>
      <c r="C5" s="99"/>
      <c r="D5" s="99"/>
      <c r="E5" s="99"/>
      <c r="F5" s="99"/>
      <c r="G5" s="99"/>
    </row>
    <row r="6" spans="1:7" s="88" customFormat="1" ht="35.25" customHeight="1">
      <c r="A6" s="100" t="s">
        <v>65</v>
      </c>
      <c r="B6" s="100"/>
      <c r="C6" s="100"/>
      <c r="D6" s="100"/>
      <c r="E6" s="100"/>
      <c r="F6" s="100"/>
      <c r="G6" s="100"/>
    </row>
    <row r="7" spans="1:7" s="88" customFormat="1" ht="30" customHeight="1">
      <c r="A7" s="97" t="s">
        <v>70</v>
      </c>
      <c r="B7" s="97"/>
      <c r="C7" s="97"/>
      <c r="D7" s="97"/>
      <c r="E7" s="97"/>
      <c r="F7" s="97"/>
      <c r="G7" s="97"/>
    </row>
    <row r="8" spans="1:7" s="88" customFormat="1" ht="30" customHeight="1">
      <c r="A8" s="96" t="s">
        <v>57</v>
      </c>
      <c r="B8" s="96"/>
      <c r="C8" s="96"/>
      <c r="D8" s="96"/>
      <c r="E8" s="96"/>
      <c r="F8" s="96"/>
      <c r="G8" s="96"/>
    </row>
    <row r="9" spans="1:7" s="88" customFormat="1" ht="30" customHeight="1">
      <c r="A9" s="96" t="s">
        <v>59</v>
      </c>
      <c r="B9" s="96"/>
      <c r="C9" s="96"/>
      <c r="D9" s="96"/>
      <c r="E9" s="96"/>
      <c r="F9" s="96"/>
      <c r="G9" s="96"/>
    </row>
    <row r="10" spans="1:7" ht="30" customHeight="1">
      <c r="A10" s="96" t="s">
        <v>58</v>
      </c>
      <c r="B10" s="96"/>
      <c r="C10" s="96"/>
      <c r="D10" s="96"/>
      <c r="E10" s="96"/>
      <c r="F10" s="96"/>
      <c r="G10" s="96"/>
    </row>
    <row r="42" spans="2:5" ht="27" customHeight="1">
      <c r="B42" s="124" t="s">
        <v>68</v>
      </c>
      <c r="C42" s="124"/>
      <c r="D42" s="124"/>
      <c r="E42" s="124"/>
    </row>
    <row r="45" ht="15">
      <c r="G45">
        <f>COUNTIF(G11:G41,F45)</f>
        <v>0</v>
      </c>
    </row>
    <row r="46" ht="15">
      <c r="G46">
        <f>COUNTIF(G11:G41,F46)</f>
        <v>0</v>
      </c>
    </row>
  </sheetData>
  <mergeCells count="8">
    <mergeCell ref="B42:E42"/>
    <mergeCell ref="A3:G3"/>
    <mergeCell ref="A7:G7"/>
    <mergeCell ref="A8:G8"/>
    <mergeCell ref="A1:G1"/>
    <mergeCell ref="A4:G4"/>
    <mergeCell ref="A5:G5"/>
    <mergeCell ref="A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8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DATE(Arbeitszeitkonto!G1,8,1)</f>
        <v>42583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42583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>A11+1</f>
        <v>42584</v>
      </c>
      <c r="B12" s="81"/>
      <c r="C12" s="81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aca="true" t="shared" si="0" ref="A13:A41">A12+1</f>
        <v>42585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42586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42587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42588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42589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42590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42591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42592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42593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42594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42595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42596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42597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42598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42599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42600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42601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42602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42603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42604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42605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42606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42607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42608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42609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42610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42611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42612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42613</v>
      </c>
      <c r="B41" s="83"/>
      <c r="C41" s="83"/>
      <c r="D41" s="83"/>
      <c r="E41" s="83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6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DATE(Arbeitszeitkonto!G1,9,1)</f>
        <v>42614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42614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0">A11+1</f>
        <v>42615</v>
      </c>
      <c r="B12" s="83"/>
      <c r="C12" s="83"/>
      <c r="D12" s="83"/>
      <c r="E12" s="83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42616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42617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42618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42619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42620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42621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42622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42623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42624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42625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42626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42627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42628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42629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42630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42631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42632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42633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42634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42635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42636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42637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42638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42639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42640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42641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42642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42643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/>
      <c r="B41" s="21"/>
      <c r="C41" s="21"/>
      <c r="D41" s="21"/>
      <c r="E41" s="126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DATE(Arbeitszeitkonto!G1,10,1)</f>
        <v>42644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 customHeight="1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42644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1">A11+1</f>
        <v>42645</v>
      </c>
      <c r="B12" s="81"/>
      <c r="C12" s="81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42646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42647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42648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42649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42650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42651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42652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42653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42654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42655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42656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42657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42658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42659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42660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42661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42662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42663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42664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42665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42666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42667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42668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42669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42670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42671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42672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42673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42674</v>
      </c>
      <c r="B41" s="81"/>
      <c r="C41" s="81"/>
      <c r="D41" s="81"/>
      <c r="E41" s="81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34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DATE(Arbeitszeitkonto!G1,11,1)</f>
        <v>42675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42675</v>
      </c>
      <c r="B11" s="79"/>
      <c r="C11" s="80"/>
      <c r="D11" s="80"/>
      <c r="E11" s="80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0">A11+1</f>
        <v>42676</v>
      </c>
      <c r="B12" s="81"/>
      <c r="C12" s="81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42677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42678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42679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42680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42681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42682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42683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42684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42685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42686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42687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42688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42689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42690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42691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42692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42693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42694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42695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42696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42697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42698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42699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42700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42701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42702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42703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42704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3"/>
      <c r="B41" s="6"/>
      <c r="C41" s="6"/>
      <c r="D41" s="6"/>
      <c r="E41" s="127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DATE(Arbeitszeitkonto!G1,12,1)</f>
        <v>42705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42705</v>
      </c>
      <c r="B11" s="79"/>
      <c r="C11" s="80"/>
      <c r="D11" s="80"/>
      <c r="E11" s="80"/>
      <c r="F11" s="20">
        <f>IF(G11&lt;&gt;0,Arbeitszeitkonto!$G$4/24,C11-B11-D11-E11)</f>
        <v>0</v>
      </c>
      <c r="G11" s="84"/>
    </row>
    <row r="12" spans="1:7" ht="15.75" thickBot="1">
      <c r="A12" s="54">
        <f>A11+1</f>
        <v>42706</v>
      </c>
      <c r="B12" s="81"/>
      <c r="C12" s="81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aca="true" t="shared" si="0" ref="A13:A41">A12+1</f>
        <v>42707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42708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42709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42710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42711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42712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42713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42714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42715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42716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42717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42718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42719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42720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42721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42722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42723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42724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42725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42726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42727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42728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42729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42730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42731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42732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42733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42734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42735</v>
      </c>
      <c r="B41" s="81"/>
      <c r="C41" s="81"/>
      <c r="D41" s="81"/>
      <c r="E41" s="81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C5" sqref="C5:F5"/>
    </sheetView>
  </sheetViews>
  <sheetFormatPr defaultColWidth="11.421875" defaultRowHeight="15"/>
  <cols>
    <col min="1" max="1" width="13.421875" style="0" customWidth="1"/>
    <col min="3" max="3" width="8.00390625" style="0" customWidth="1"/>
    <col min="4" max="4" width="13.7109375" style="0" customWidth="1"/>
    <col min="5" max="5" width="10.140625" style="0" customWidth="1"/>
    <col min="6" max="6" width="8.7109375" style="0" customWidth="1"/>
    <col min="7" max="7" width="8.28125" style="0" customWidth="1"/>
    <col min="8" max="8" width="9.28125" style="0" customWidth="1"/>
    <col min="9" max="9" width="8.00390625" style="0" customWidth="1"/>
  </cols>
  <sheetData>
    <row r="1" spans="1:7" ht="20.25">
      <c r="A1" s="110" t="s">
        <v>30</v>
      </c>
      <c r="B1" s="110"/>
      <c r="C1" s="35" t="s">
        <v>31</v>
      </c>
      <c r="F1" s="67" t="s">
        <v>54</v>
      </c>
      <c r="G1" s="90">
        <v>2016</v>
      </c>
    </row>
    <row r="2" ht="15">
      <c r="L2" s="85"/>
    </row>
    <row r="3" spans="1:8" ht="15.75" thickBot="1">
      <c r="A3" s="3" t="s">
        <v>42</v>
      </c>
      <c r="D3" s="113"/>
      <c r="E3" s="113"/>
      <c r="F3" s="114" t="s">
        <v>61</v>
      </c>
      <c r="G3" s="114"/>
      <c r="H3" s="89"/>
    </row>
    <row r="4" spans="1:8" ht="45.75" thickBot="1">
      <c r="A4" s="68" t="s">
        <v>41</v>
      </c>
      <c r="B4" s="69" t="s">
        <v>45</v>
      </c>
      <c r="C4" s="70">
        <f>E4/4.348</f>
        <v>0</v>
      </c>
      <c r="D4" s="71" t="s">
        <v>52</v>
      </c>
      <c r="E4" s="72"/>
      <c r="F4" s="71" t="s">
        <v>51</v>
      </c>
      <c r="G4" s="74" t="e">
        <f>C4/H3</f>
        <v>#DIV/0!</v>
      </c>
      <c r="H4" s="73" t="e">
        <f>G4/24</f>
        <v>#DIV/0!</v>
      </c>
    </row>
    <row r="5" spans="1:6" ht="15">
      <c r="A5" s="3" t="s">
        <v>4</v>
      </c>
      <c r="C5" s="112" t="s">
        <v>71</v>
      </c>
      <c r="D5" s="112"/>
      <c r="E5" s="112"/>
      <c r="F5" s="112"/>
    </row>
    <row r="6" ht="15.75" thickBot="1">
      <c r="A6" s="3"/>
    </row>
    <row r="7" spans="1:9" ht="15" customHeight="1">
      <c r="A7" s="107" t="s">
        <v>32</v>
      </c>
      <c r="B7" s="103" t="s">
        <v>33</v>
      </c>
      <c r="C7" s="109"/>
      <c r="D7" s="109"/>
      <c r="E7" s="103" t="s">
        <v>34</v>
      </c>
      <c r="F7" s="109"/>
      <c r="G7" s="109"/>
      <c r="H7" s="103" t="s">
        <v>35</v>
      </c>
      <c r="I7" s="104"/>
    </row>
    <row r="8" spans="1:9" ht="15">
      <c r="A8" s="108"/>
      <c r="B8" s="105"/>
      <c r="C8" s="111"/>
      <c r="D8" s="111"/>
      <c r="E8" s="105"/>
      <c r="F8" s="111"/>
      <c r="G8" s="111"/>
      <c r="H8" s="105"/>
      <c r="I8" s="106"/>
    </row>
    <row r="9" spans="1:9" ht="15.75" thickBot="1">
      <c r="A9" s="36"/>
      <c r="B9" s="37" t="s">
        <v>36</v>
      </c>
      <c r="C9" s="38" t="s">
        <v>37</v>
      </c>
      <c r="D9" s="46" t="s">
        <v>40</v>
      </c>
      <c r="E9" s="47" t="s">
        <v>5</v>
      </c>
      <c r="F9" s="48" t="s">
        <v>40</v>
      </c>
      <c r="G9" s="76" t="s">
        <v>44</v>
      </c>
      <c r="H9" s="48" t="s">
        <v>40</v>
      </c>
      <c r="I9" s="75" t="s">
        <v>44</v>
      </c>
    </row>
    <row r="10" spans="1:9" ht="24.75" thickBot="1">
      <c r="A10" s="36"/>
      <c r="B10" s="37"/>
      <c r="C10" s="38"/>
      <c r="D10" s="46"/>
      <c r="E10" s="47"/>
      <c r="F10" s="48"/>
      <c r="G10" s="52"/>
      <c r="H10" s="87" t="s">
        <v>53</v>
      </c>
      <c r="I10" s="66">
        <v>0</v>
      </c>
    </row>
    <row r="11" spans="1:9" ht="15.75" thickBot="1">
      <c r="A11" s="65">
        <f>B12</f>
        <v>42401</v>
      </c>
      <c r="B11" s="42">
        <f>Jan!B2</f>
        <v>42370</v>
      </c>
      <c r="C11" s="45"/>
      <c r="D11" s="50">
        <f>Jan!$D$54</f>
        <v>0</v>
      </c>
      <c r="E11" s="77"/>
      <c r="F11" s="78"/>
      <c r="G11" s="51">
        <f aca="true" t="shared" si="0" ref="G11:G38">F11*24</f>
        <v>0</v>
      </c>
      <c r="H11" s="47"/>
      <c r="I11" s="51">
        <f aca="true" t="shared" si="1" ref="I11:I38">D11-G11</f>
        <v>0</v>
      </c>
    </row>
    <row r="12" spans="1:9" ht="15.75" thickBot="1">
      <c r="A12" s="65">
        <f aca="true" t="shared" si="2" ref="A12:A21">B13</f>
        <v>42430</v>
      </c>
      <c r="B12" s="42">
        <f>Feb!B2</f>
        <v>42401</v>
      </c>
      <c r="C12" s="45"/>
      <c r="D12" s="50">
        <f>Feb!$D$54</f>
        <v>0</v>
      </c>
      <c r="E12" s="77"/>
      <c r="F12" s="78"/>
      <c r="G12" s="51">
        <f t="shared" si="0"/>
        <v>0</v>
      </c>
      <c r="H12" s="47"/>
      <c r="I12" s="51">
        <f t="shared" si="1"/>
        <v>0</v>
      </c>
    </row>
    <row r="13" spans="1:9" ht="15.75" thickBot="1">
      <c r="A13" s="65">
        <f t="shared" si="2"/>
        <v>42461</v>
      </c>
      <c r="B13" s="42">
        <f>Mär!B2</f>
        <v>42430</v>
      </c>
      <c r="C13" s="45"/>
      <c r="D13" s="50">
        <f>Mär!$D$54</f>
        <v>0</v>
      </c>
      <c r="E13" s="77"/>
      <c r="F13" s="78"/>
      <c r="G13" s="51">
        <f t="shared" si="0"/>
        <v>0</v>
      </c>
      <c r="H13" s="47"/>
      <c r="I13" s="51">
        <f t="shared" si="1"/>
        <v>0</v>
      </c>
    </row>
    <row r="14" spans="1:9" ht="15.75" thickBot="1">
      <c r="A14" s="65">
        <f t="shared" si="2"/>
        <v>42491</v>
      </c>
      <c r="B14" s="42">
        <f>Apr!B2</f>
        <v>42461</v>
      </c>
      <c r="C14" s="45"/>
      <c r="D14" s="50">
        <f>Apr!$D$54</f>
        <v>0</v>
      </c>
      <c r="E14" s="77"/>
      <c r="F14" s="78"/>
      <c r="G14" s="51">
        <f t="shared" si="0"/>
        <v>0</v>
      </c>
      <c r="H14" s="47"/>
      <c r="I14" s="51">
        <f t="shared" si="1"/>
        <v>0</v>
      </c>
    </row>
    <row r="15" spans="1:9" ht="15.75" thickBot="1">
      <c r="A15" s="65">
        <f t="shared" si="2"/>
        <v>42522</v>
      </c>
      <c r="B15" s="42">
        <f>Mai!B2</f>
        <v>42491</v>
      </c>
      <c r="C15" s="45"/>
      <c r="D15" s="50">
        <f>Mai!$D$54</f>
        <v>0</v>
      </c>
      <c r="E15" s="77"/>
      <c r="F15" s="78"/>
      <c r="G15" s="51">
        <f t="shared" si="0"/>
        <v>0</v>
      </c>
      <c r="H15" s="47"/>
      <c r="I15" s="51">
        <f t="shared" si="1"/>
        <v>0</v>
      </c>
    </row>
    <row r="16" spans="1:9" ht="15.75" thickBot="1">
      <c r="A16" s="65">
        <f t="shared" si="2"/>
        <v>42552</v>
      </c>
      <c r="B16" s="42">
        <f>Jun!B2</f>
        <v>42522</v>
      </c>
      <c r="C16" s="63"/>
      <c r="D16" s="50">
        <f>Jun!$D$54</f>
        <v>0</v>
      </c>
      <c r="E16" s="77"/>
      <c r="F16" s="78"/>
      <c r="G16" s="51">
        <f t="shared" si="0"/>
        <v>0</v>
      </c>
      <c r="H16" s="47"/>
      <c r="I16" s="51">
        <f t="shared" si="1"/>
        <v>0</v>
      </c>
    </row>
    <row r="17" spans="1:9" ht="15.75" thickBot="1">
      <c r="A17" s="65">
        <f t="shared" si="2"/>
        <v>42583</v>
      </c>
      <c r="B17" s="42">
        <f>Jul!B2</f>
        <v>42552</v>
      </c>
      <c r="C17" s="45"/>
      <c r="D17" s="50">
        <f>Jul!$D$54</f>
        <v>0</v>
      </c>
      <c r="E17" s="77"/>
      <c r="F17" s="78"/>
      <c r="G17" s="51">
        <f t="shared" si="0"/>
        <v>0</v>
      </c>
      <c r="H17" s="47"/>
      <c r="I17" s="51">
        <f t="shared" si="1"/>
        <v>0</v>
      </c>
    </row>
    <row r="18" spans="1:9" ht="15.75" thickBot="1">
      <c r="A18" s="65">
        <f t="shared" si="2"/>
        <v>42614</v>
      </c>
      <c r="B18" s="42">
        <f>Aug!B2</f>
        <v>42583</v>
      </c>
      <c r="C18" s="45"/>
      <c r="D18" s="50">
        <f>Aug!$D$54</f>
        <v>0</v>
      </c>
      <c r="E18" s="77"/>
      <c r="F18" s="78"/>
      <c r="G18" s="51">
        <f t="shared" si="0"/>
        <v>0</v>
      </c>
      <c r="H18" s="47"/>
      <c r="I18" s="51">
        <f t="shared" si="1"/>
        <v>0</v>
      </c>
    </row>
    <row r="19" spans="1:9" ht="15.75" thickBot="1">
      <c r="A19" s="65">
        <f t="shared" si="2"/>
        <v>42644</v>
      </c>
      <c r="B19" s="42">
        <f>Sep!B2</f>
        <v>42614</v>
      </c>
      <c r="C19" s="45"/>
      <c r="D19" s="50">
        <f>Sep!$D$54</f>
        <v>0</v>
      </c>
      <c r="E19" s="77"/>
      <c r="F19" s="78"/>
      <c r="G19" s="51">
        <f t="shared" si="0"/>
        <v>0</v>
      </c>
      <c r="H19" s="47"/>
      <c r="I19" s="51">
        <f t="shared" si="1"/>
        <v>0</v>
      </c>
    </row>
    <row r="20" spans="1:9" ht="15.75" thickBot="1">
      <c r="A20" s="65">
        <f t="shared" si="2"/>
        <v>42675</v>
      </c>
      <c r="B20" s="42">
        <f>Okt!B2</f>
        <v>42644</v>
      </c>
      <c r="C20" s="45"/>
      <c r="D20" s="50">
        <f>Okt!$D$54</f>
        <v>0</v>
      </c>
      <c r="E20" s="77"/>
      <c r="F20" s="78"/>
      <c r="G20" s="51">
        <f t="shared" si="0"/>
        <v>0</v>
      </c>
      <c r="H20" s="47"/>
      <c r="I20" s="51">
        <f t="shared" si="1"/>
        <v>0</v>
      </c>
    </row>
    <row r="21" spans="1:9" ht="15.75" thickBot="1">
      <c r="A21" s="65">
        <f t="shared" si="2"/>
        <v>42705</v>
      </c>
      <c r="B21" s="42">
        <f>Nov!B2</f>
        <v>42675</v>
      </c>
      <c r="C21" s="45"/>
      <c r="D21" s="50">
        <f>Nov!$D$54</f>
        <v>0</v>
      </c>
      <c r="E21" s="77"/>
      <c r="F21" s="78"/>
      <c r="G21" s="51">
        <f t="shared" si="0"/>
        <v>0</v>
      </c>
      <c r="H21" s="47"/>
      <c r="I21" s="51">
        <f t="shared" si="1"/>
        <v>0</v>
      </c>
    </row>
    <row r="22" spans="1:9" ht="15.75" thickBot="1">
      <c r="A22" s="65">
        <f>B22+32</f>
        <v>42737</v>
      </c>
      <c r="B22" s="42">
        <f>Dez!B2</f>
        <v>42705</v>
      </c>
      <c r="C22" s="45"/>
      <c r="D22" s="50">
        <f>Dez!$D$54</f>
        <v>0</v>
      </c>
      <c r="E22" s="77"/>
      <c r="F22" s="78"/>
      <c r="G22" s="51">
        <f t="shared" si="0"/>
        <v>0</v>
      </c>
      <c r="H22" s="47"/>
      <c r="I22" s="51">
        <f t="shared" si="1"/>
        <v>0</v>
      </c>
    </row>
    <row r="23" spans="1:9" ht="15.75" thickBot="1">
      <c r="A23" s="64"/>
      <c r="B23" s="37"/>
      <c r="C23" s="38"/>
      <c r="D23" s="46"/>
      <c r="E23" s="77"/>
      <c r="F23" s="78"/>
      <c r="G23" s="51">
        <f t="shared" si="0"/>
        <v>0</v>
      </c>
      <c r="H23" s="47"/>
      <c r="I23" s="51">
        <f t="shared" si="1"/>
        <v>0</v>
      </c>
    </row>
    <row r="24" spans="1:9" ht="15.75" thickBot="1">
      <c r="A24" s="64"/>
      <c r="B24" s="37"/>
      <c r="C24" s="38"/>
      <c r="D24" s="46"/>
      <c r="E24" s="77"/>
      <c r="F24" s="78"/>
      <c r="G24" s="51">
        <f t="shared" si="0"/>
        <v>0</v>
      </c>
      <c r="H24" s="47"/>
      <c r="I24" s="51">
        <f t="shared" si="1"/>
        <v>0</v>
      </c>
    </row>
    <row r="25" spans="1:9" ht="15.75" thickBot="1">
      <c r="A25" s="64"/>
      <c r="B25" s="37"/>
      <c r="C25" s="38"/>
      <c r="D25" s="46"/>
      <c r="E25" s="77"/>
      <c r="F25" s="78"/>
      <c r="G25" s="51">
        <f t="shared" si="0"/>
        <v>0</v>
      </c>
      <c r="H25" s="47"/>
      <c r="I25" s="51">
        <f t="shared" si="1"/>
        <v>0</v>
      </c>
    </row>
    <row r="26" spans="1:9" ht="15.75" thickBot="1">
      <c r="A26" s="64"/>
      <c r="B26" s="37"/>
      <c r="C26" s="38"/>
      <c r="D26" s="46"/>
      <c r="E26" s="77"/>
      <c r="F26" s="78"/>
      <c r="G26" s="51">
        <f t="shared" si="0"/>
        <v>0</v>
      </c>
      <c r="H26" s="47"/>
      <c r="I26" s="51">
        <f t="shared" si="1"/>
        <v>0</v>
      </c>
    </row>
    <row r="27" spans="1:9" ht="15.75" thickBot="1">
      <c r="A27" s="64"/>
      <c r="B27" s="37"/>
      <c r="C27" s="38"/>
      <c r="D27" s="46"/>
      <c r="E27" s="77"/>
      <c r="F27" s="78"/>
      <c r="G27" s="51">
        <f t="shared" si="0"/>
        <v>0</v>
      </c>
      <c r="H27" s="47"/>
      <c r="I27" s="51">
        <f t="shared" si="1"/>
        <v>0</v>
      </c>
    </row>
    <row r="28" spans="1:9" ht="15.75" thickBot="1">
      <c r="A28" s="64"/>
      <c r="B28" s="37"/>
      <c r="C28" s="38"/>
      <c r="D28" s="46"/>
      <c r="E28" s="77"/>
      <c r="F28" s="78"/>
      <c r="G28" s="51">
        <f t="shared" si="0"/>
        <v>0</v>
      </c>
      <c r="H28" s="47"/>
      <c r="I28" s="51">
        <f t="shared" si="1"/>
        <v>0</v>
      </c>
    </row>
    <row r="29" spans="1:9" ht="15.75" thickBot="1">
      <c r="A29" s="64"/>
      <c r="B29" s="37"/>
      <c r="C29" s="38"/>
      <c r="D29" s="46"/>
      <c r="E29" s="77"/>
      <c r="F29" s="78"/>
      <c r="G29" s="51">
        <f t="shared" si="0"/>
        <v>0</v>
      </c>
      <c r="H29" s="47"/>
      <c r="I29" s="51">
        <f t="shared" si="1"/>
        <v>0</v>
      </c>
    </row>
    <row r="30" spans="1:9" ht="15.75" thickBot="1">
      <c r="A30" s="64"/>
      <c r="B30" s="37"/>
      <c r="C30" s="38"/>
      <c r="D30" s="46"/>
      <c r="E30" s="77"/>
      <c r="F30" s="78"/>
      <c r="G30" s="51">
        <f t="shared" si="0"/>
        <v>0</v>
      </c>
      <c r="H30" s="47"/>
      <c r="I30" s="51">
        <f t="shared" si="1"/>
        <v>0</v>
      </c>
    </row>
    <row r="31" spans="1:9" ht="15.75" thickBot="1">
      <c r="A31" s="64"/>
      <c r="B31" s="37"/>
      <c r="C31" s="38"/>
      <c r="D31" s="46"/>
      <c r="E31" s="77"/>
      <c r="F31" s="78"/>
      <c r="G31" s="51">
        <f t="shared" si="0"/>
        <v>0</v>
      </c>
      <c r="H31" s="47"/>
      <c r="I31" s="51">
        <f t="shared" si="1"/>
        <v>0</v>
      </c>
    </row>
    <row r="32" spans="1:9" ht="15.75" thickBot="1">
      <c r="A32" s="64"/>
      <c r="B32" s="37"/>
      <c r="C32" s="38"/>
      <c r="D32" s="46"/>
      <c r="E32" s="77"/>
      <c r="F32" s="78"/>
      <c r="G32" s="51">
        <f t="shared" si="0"/>
        <v>0</v>
      </c>
      <c r="H32" s="47"/>
      <c r="I32" s="51">
        <f t="shared" si="1"/>
        <v>0</v>
      </c>
    </row>
    <row r="33" spans="1:9" ht="15.75" thickBot="1">
      <c r="A33" s="64"/>
      <c r="B33" s="37"/>
      <c r="C33" s="38"/>
      <c r="D33" s="46"/>
      <c r="E33" s="77"/>
      <c r="F33" s="78"/>
      <c r="G33" s="51">
        <f t="shared" si="0"/>
        <v>0</v>
      </c>
      <c r="H33" s="47"/>
      <c r="I33" s="51">
        <f t="shared" si="1"/>
        <v>0</v>
      </c>
    </row>
    <row r="34" spans="1:9" ht="15.75" thickBot="1">
      <c r="A34" s="64"/>
      <c r="B34" s="37"/>
      <c r="C34" s="38"/>
      <c r="D34" s="46"/>
      <c r="E34" s="77"/>
      <c r="F34" s="78"/>
      <c r="G34" s="51">
        <f t="shared" si="0"/>
        <v>0</v>
      </c>
      <c r="H34" s="47"/>
      <c r="I34" s="51">
        <f t="shared" si="1"/>
        <v>0</v>
      </c>
    </row>
    <row r="35" spans="1:9" ht="15.75" thickBot="1">
      <c r="A35" s="64"/>
      <c r="B35" s="37"/>
      <c r="C35" s="38"/>
      <c r="D35" s="46"/>
      <c r="E35" s="77"/>
      <c r="F35" s="78"/>
      <c r="G35" s="51">
        <f t="shared" si="0"/>
        <v>0</v>
      </c>
      <c r="H35" s="47"/>
      <c r="I35" s="51">
        <f t="shared" si="1"/>
        <v>0</v>
      </c>
    </row>
    <row r="36" spans="1:9" ht="15.75" thickBot="1">
      <c r="A36" s="64"/>
      <c r="B36" s="37"/>
      <c r="C36" s="38"/>
      <c r="D36" s="46"/>
      <c r="E36" s="77"/>
      <c r="F36" s="78"/>
      <c r="G36" s="51">
        <f t="shared" si="0"/>
        <v>0</v>
      </c>
      <c r="H36" s="47"/>
      <c r="I36" s="51">
        <f t="shared" si="1"/>
        <v>0</v>
      </c>
    </row>
    <row r="37" spans="1:9" ht="15.75" thickBot="1">
      <c r="A37" s="64"/>
      <c r="B37" s="37"/>
      <c r="C37" s="38"/>
      <c r="D37" s="46"/>
      <c r="E37" s="77"/>
      <c r="F37" s="78"/>
      <c r="G37" s="51">
        <f t="shared" si="0"/>
        <v>0</v>
      </c>
      <c r="H37" s="47"/>
      <c r="I37" s="51">
        <f t="shared" si="1"/>
        <v>0</v>
      </c>
    </row>
    <row r="38" spans="1:9" ht="15.75" thickBot="1">
      <c r="A38" s="64"/>
      <c r="B38" s="37"/>
      <c r="C38" s="38"/>
      <c r="D38" s="46"/>
      <c r="E38" s="77"/>
      <c r="F38" s="78"/>
      <c r="G38" s="51">
        <f t="shared" si="0"/>
        <v>0</v>
      </c>
      <c r="H38" s="47"/>
      <c r="I38" s="51">
        <f t="shared" si="1"/>
        <v>0</v>
      </c>
    </row>
    <row r="39" spans="1:9" ht="15.75" thickBot="1">
      <c r="A39" s="39"/>
      <c r="B39" s="39"/>
      <c r="C39" s="39"/>
      <c r="D39" s="39"/>
      <c r="E39" s="109" t="s">
        <v>38</v>
      </c>
      <c r="F39" s="109"/>
      <c r="G39" s="109"/>
      <c r="H39" s="49"/>
      <c r="I39" s="51">
        <f>SUM(I11:I38)</f>
        <v>0</v>
      </c>
    </row>
    <row r="40" ht="15">
      <c r="A40" s="3"/>
    </row>
    <row r="42" spans="1:5" ht="27" customHeight="1">
      <c r="A42" t="s">
        <v>55</v>
      </c>
      <c r="B42" s="125"/>
      <c r="C42" s="125"/>
      <c r="D42" s="125"/>
      <c r="E42" s="125"/>
    </row>
    <row r="43" spans="7:9" ht="15">
      <c r="G43" s="101" t="s">
        <v>47</v>
      </c>
      <c r="H43" s="101"/>
      <c r="I43">
        <f>Jan!G44+Feb!G44+Mär!G44+Apr!G44+Mai!G44+Jun!G44+Jul!G44+Aug!G44+Sep!G44+Okt!G44+Nov!G44+Dez!G44</f>
        <v>0</v>
      </c>
    </row>
    <row r="44" spans="7:9" ht="15">
      <c r="G44" s="102" t="s">
        <v>49</v>
      </c>
      <c r="H44" s="102"/>
      <c r="I44">
        <f>Jan!G45+Feb!G45+Mär!G45+Apr!G45+Mai!G45+Jun!G45+Jul!G45+Aug!G45+Sep!G45+Okt!G45+Nov!G45+Dez!G45</f>
        <v>0</v>
      </c>
    </row>
    <row r="45" spans="7:9" ht="15">
      <c r="G45" s="101" t="s">
        <v>69</v>
      </c>
      <c r="H45" s="101"/>
      <c r="I45">
        <f>Jan!G46+Feb!G46+Mär!G46+Apr!G46+Mai!G46+Jun!G46+Jul!G46+Aug!G46+Sep!G46+Okt!G46+Nov!G46+Dez!G46</f>
        <v>0</v>
      </c>
    </row>
    <row r="46" ht="15">
      <c r="G46">
        <f>COUNTIF(G11:G41,F46)</f>
        <v>28</v>
      </c>
    </row>
    <row r="47" spans="1:9" ht="15">
      <c r="A47" t="s">
        <v>63</v>
      </c>
      <c r="I47">
        <f>30/5*H3</f>
        <v>0</v>
      </c>
    </row>
  </sheetData>
  <mergeCells count="12">
    <mergeCell ref="A1:B1"/>
    <mergeCell ref="B7:D8"/>
    <mergeCell ref="E7:G8"/>
    <mergeCell ref="C5:F5"/>
    <mergeCell ref="D3:E3"/>
    <mergeCell ref="F3:G3"/>
    <mergeCell ref="G45:H45"/>
    <mergeCell ref="G44:H44"/>
    <mergeCell ref="G43:H43"/>
    <mergeCell ref="H7:I8"/>
    <mergeCell ref="A7:A8"/>
    <mergeCell ref="E39:G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copies="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5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DATE(Arbeitszeitkonto!G1,1,1)</f>
        <v>42370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Text1</f>
        <v>42370</v>
      </c>
      <c r="B11" s="79"/>
      <c r="C11" s="80"/>
      <c r="D11" s="80"/>
      <c r="E11" s="80"/>
      <c r="F11" s="20">
        <f>IF(G11&lt;&gt;0,Arbeitszeitkonto!$G$4/24,C11-B11-D11-E11)</f>
        <v>0</v>
      </c>
      <c r="G11" s="84"/>
    </row>
    <row r="12" spans="1:7" ht="15.75" thickBot="1">
      <c r="A12" s="54">
        <f>A11+1</f>
        <v>42371</v>
      </c>
      <c r="B12" s="80"/>
      <c r="C12" s="80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aca="true" t="shared" si="0" ref="A13:A41">A12+1</f>
        <v>42372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42373</v>
      </c>
      <c r="B14" s="80">
        <v>0.4166666666666667</v>
      </c>
      <c r="C14" s="80">
        <v>0.4583333333333333</v>
      </c>
      <c r="D14" s="81"/>
      <c r="E14" s="81"/>
      <c r="F14" s="20">
        <f>IF(G14&lt;&gt;0,Arbeitszeitkonto!$G$4/24,C14-B14-D14-E14)</f>
        <v>0.04166666666666663</v>
      </c>
      <c r="G14" s="84"/>
    </row>
    <row r="15" spans="1:7" ht="15.75" thickBot="1">
      <c r="A15" s="54">
        <f t="shared" si="0"/>
        <v>42374</v>
      </c>
      <c r="B15" s="80"/>
      <c r="C15" s="80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42375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42376</v>
      </c>
      <c r="B17" s="80"/>
      <c r="C17" s="80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42377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42378</v>
      </c>
      <c r="B19" s="80"/>
      <c r="C19" s="80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42379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42380</v>
      </c>
      <c r="B21" s="80"/>
      <c r="C21" s="80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42381</v>
      </c>
      <c r="B22" s="80"/>
      <c r="C22" s="80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42382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42383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42384</v>
      </c>
      <c r="B25" s="80"/>
      <c r="C25" s="80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42385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42386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42387</v>
      </c>
      <c r="B28" s="80"/>
      <c r="C28" s="80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42388</v>
      </c>
      <c r="B29" s="80"/>
      <c r="C29" s="80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42389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42390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42391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42392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42393</v>
      </c>
      <c r="B34" s="80"/>
      <c r="C34" s="80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42394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42395</v>
      </c>
      <c r="B36" s="80"/>
      <c r="C36" s="80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42396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42397</v>
      </c>
      <c r="B38" s="80"/>
      <c r="C38" s="80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42398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42399</v>
      </c>
      <c r="B40" s="82"/>
      <c r="C40" s="82"/>
      <c r="D40" s="83"/>
      <c r="E40" s="83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42400</v>
      </c>
      <c r="B41" s="83"/>
      <c r="C41" s="83"/>
      <c r="D41" s="83"/>
      <c r="E41" s="83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7" ht="26.25" thickBot="1">
      <c r="E43" s="5" t="s">
        <v>12</v>
      </c>
      <c r="F43" s="56">
        <f>SUM(F11:F42)</f>
        <v>0.04166666666666663</v>
      </c>
      <c r="G43" s="33"/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5"/>
      <c r="C45" s="5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5"/>
      <c r="C46" s="5"/>
      <c r="F46" s="93" t="s">
        <v>48</v>
      </c>
      <c r="G46">
        <f>COUNTIF(G11:G41,F46)</f>
        <v>0</v>
      </c>
    </row>
    <row r="47" spans="1:4" ht="15" customHeight="1">
      <c r="A47" s="120" t="s">
        <v>13</v>
      </c>
      <c r="B47" s="121"/>
      <c r="C47" s="122"/>
      <c r="D47" s="22" t="s">
        <v>44</v>
      </c>
    </row>
    <row r="48" spans="1:4" ht="15" customHeight="1">
      <c r="A48" s="10"/>
      <c r="B48" s="17"/>
      <c r="C48" s="17"/>
      <c r="D48" s="23"/>
    </row>
    <row r="49" spans="1:4" ht="26.25" customHeight="1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0.9999999999999991</v>
      </c>
    </row>
    <row r="52" spans="1:5" ht="36" customHeight="1" thickBot="1">
      <c r="A52" s="117" t="s">
        <v>16</v>
      </c>
      <c r="B52" s="118"/>
      <c r="C52" s="118"/>
      <c r="D52" s="57">
        <f>D51-D50</f>
        <v>0.9999999999999991</v>
      </c>
      <c r="E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7" ht="36" customHeight="1" thickBot="1">
      <c r="A55" s="117" t="s">
        <v>19</v>
      </c>
      <c r="B55" s="118"/>
      <c r="C55" s="118"/>
      <c r="D55" s="57">
        <f>IF(D52&gt;D53,D52-D53,0)</f>
        <v>0.9999999999999991</v>
      </c>
      <c r="G55" s="16"/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7:E7"/>
    <mergeCell ref="A50:C50"/>
    <mergeCell ref="A51:C51"/>
    <mergeCell ref="A52:C52"/>
    <mergeCell ref="A53:C53"/>
    <mergeCell ref="A8:A9"/>
    <mergeCell ref="B42:E42"/>
    <mergeCell ref="A78:F78"/>
    <mergeCell ref="A79:F79"/>
    <mergeCell ref="A81:F81"/>
    <mergeCell ref="F8:F9"/>
    <mergeCell ref="A55:C55"/>
    <mergeCell ref="A54:C54"/>
    <mergeCell ref="D45:E45"/>
    <mergeCell ref="A47:C47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copies="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2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DATE(Arbeitszeitkonto!G1,2,1)</f>
        <v>42401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42401</v>
      </c>
      <c r="B11" s="79"/>
      <c r="C11" s="80"/>
      <c r="D11" s="80"/>
      <c r="E11" s="80"/>
      <c r="F11" s="20">
        <f>IF(G11&lt;&gt;0,Arbeitszeitkonto!$G$4/24,C11-B11-D11-E11)</f>
        <v>0</v>
      </c>
      <c r="G11" s="84"/>
    </row>
    <row r="12" spans="1:7" ht="15.75" thickBot="1">
      <c r="A12" s="54">
        <f>A11+1</f>
        <v>42402</v>
      </c>
      <c r="B12" s="81"/>
      <c r="C12" s="81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aca="true" t="shared" si="0" ref="A13:A38">A12+1</f>
        <v>42403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42404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42405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42406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42407</v>
      </c>
      <c r="B17" s="80"/>
      <c r="C17" s="80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42408</v>
      </c>
      <c r="B18" s="80"/>
      <c r="C18" s="80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42409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42410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42411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42412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42413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42414</v>
      </c>
      <c r="B24" s="80"/>
      <c r="C24" s="80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42415</v>
      </c>
      <c r="B25" s="80"/>
      <c r="C25" s="80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42416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42417</v>
      </c>
      <c r="B27" s="80"/>
      <c r="C27" s="80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42418</v>
      </c>
      <c r="B28" s="80"/>
      <c r="C28" s="80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42419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42420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42421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42422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42423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42424</v>
      </c>
      <c r="B34" s="80"/>
      <c r="C34" s="80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42425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42426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42427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42428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/>
      <c r="B39" s="55"/>
      <c r="C39" s="55"/>
      <c r="D39" s="21"/>
      <c r="E39" s="21"/>
      <c r="F39" s="20">
        <f>IF(G39&lt;&gt;0,Arbeitszeitkonto!$G$4/24,C39-B39-D39-E39)</f>
        <v>0</v>
      </c>
      <c r="G39" s="58"/>
    </row>
    <row r="40" spans="1:7" ht="15.75" thickBot="1">
      <c r="A40" s="54"/>
      <c r="B40" s="55"/>
      <c r="C40" s="55"/>
      <c r="D40" s="21"/>
      <c r="E40" s="21"/>
      <c r="F40" s="20"/>
      <c r="G40" s="58"/>
    </row>
    <row r="41" spans="1:7" ht="15.75" thickBot="1">
      <c r="A41" s="54"/>
      <c r="B41" s="21"/>
      <c r="C41" s="21"/>
      <c r="D41" s="21"/>
      <c r="E41" s="126"/>
      <c r="F41" s="20"/>
      <c r="G41" s="58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 customHeight="1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2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DATE(Arbeitszeitkonto!G1,3,1)</f>
        <v>42430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42430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>A11+1</f>
        <v>42431</v>
      </c>
      <c r="B12" s="83"/>
      <c r="C12" s="83"/>
      <c r="D12" s="83"/>
      <c r="E12" s="83"/>
      <c r="F12" s="20">
        <f>IF(G12&lt;&gt;0,Arbeitszeitkonto!$G$4/24,C12-B12-D12-E12)</f>
        <v>0</v>
      </c>
      <c r="G12" s="84"/>
    </row>
    <row r="13" spans="1:7" ht="15.75" thickBot="1">
      <c r="A13" s="54">
        <f aca="true" t="shared" si="0" ref="A13:A41">A12+1</f>
        <v>42432</v>
      </c>
      <c r="B13" s="80"/>
      <c r="C13" s="80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42433</v>
      </c>
      <c r="B14" s="80"/>
      <c r="C14" s="80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42434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42435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42436</v>
      </c>
      <c r="B17" s="80"/>
      <c r="C17" s="80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42437</v>
      </c>
      <c r="B18" s="80"/>
      <c r="C18" s="80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42438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42439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42440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42441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42442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42443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42444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42445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42446</v>
      </c>
      <c r="B27" s="80"/>
      <c r="C27" s="80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42447</v>
      </c>
      <c r="B28" s="80"/>
      <c r="C28" s="80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42448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42449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42450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42451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42452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42453</v>
      </c>
      <c r="B34" s="80"/>
      <c r="C34" s="80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42454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42455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42456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42457</v>
      </c>
      <c r="B38" s="80"/>
      <c r="C38" s="80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42458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42459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42460</v>
      </c>
      <c r="B41" s="83"/>
      <c r="C41" s="83"/>
      <c r="D41" s="83"/>
      <c r="E41" s="83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5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DATE(Arbeitszeitkonto!G1,4,1)</f>
        <v>42461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42461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0">A11+1</f>
        <v>42462</v>
      </c>
      <c r="B12" s="83"/>
      <c r="C12" s="83"/>
      <c r="D12" s="83"/>
      <c r="E12" s="83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42463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42464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42465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42466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42467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42468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42469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42470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42471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42472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42473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42474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42475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42476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42477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42478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42479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42480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42481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42482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42483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42484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42485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42486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42487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42488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42489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42490</v>
      </c>
      <c r="B40" s="82"/>
      <c r="C40" s="82"/>
      <c r="D40" s="83"/>
      <c r="E40" s="83"/>
      <c r="F40" s="20">
        <f>IF(G40&lt;&gt;0,Arbeitszeitkonto!$G$4/24,C40-B40-D40-E40)</f>
        <v>0</v>
      </c>
      <c r="G40" s="84"/>
    </row>
    <row r="41" spans="1:7" ht="15.75" thickBot="1">
      <c r="A41" s="54"/>
      <c r="B41" s="6"/>
      <c r="C41" s="6"/>
      <c r="D41" s="6"/>
      <c r="E41" s="127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DATE(Arbeitszeitkonto!G1,5,1)</f>
        <v>42491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42491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1">A11+1</f>
        <v>42492</v>
      </c>
      <c r="B12" s="83"/>
      <c r="C12" s="83"/>
      <c r="D12" s="83"/>
      <c r="E12" s="83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42493</v>
      </c>
      <c r="B13" s="83"/>
      <c r="C13" s="83"/>
      <c r="D13" s="83"/>
      <c r="E13" s="83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42494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42495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42496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42497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42498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42499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42500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42501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42502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42503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42504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42505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42506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42507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42508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42509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42510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42511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42512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42513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42514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42515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42516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42517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42518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42519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42520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42521</v>
      </c>
      <c r="B41" s="81"/>
      <c r="C41" s="81"/>
      <c r="D41" s="81"/>
      <c r="E41" s="81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DATE(Arbeitszeitkonto!G1,6,1)</f>
        <v>42522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42522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0">A11+1</f>
        <v>42523</v>
      </c>
      <c r="B12" s="83"/>
      <c r="C12" s="83"/>
      <c r="D12" s="83"/>
      <c r="E12" s="83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42524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42525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42526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42527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42528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42529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42530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42531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42532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42533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42534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42535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42536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42537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42538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42539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42540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42541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42542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42543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42544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42545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42546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42547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42548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42549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42550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42551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/>
      <c r="B41" s="21"/>
      <c r="C41" s="21"/>
      <c r="D41" s="21"/>
      <c r="E41" s="126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DATE(Arbeitszeitkonto!G1,7,1)</f>
        <v>42552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3" t="s">
        <v>6</v>
      </c>
      <c r="C7" s="109"/>
      <c r="D7" s="109"/>
      <c r="E7" s="104"/>
      <c r="F7" s="18" t="s">
        <v>7</v>
      </c>
      <c r="G7" s="59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0" t="s">
        <v>47</v>
      </c>
    </row>
    <row r="9" spans="1:7" ht="15">
      <c r="A9" s="108"/>
      <c r="B9" s="15"/>
      <c r="C9" s="15"/>
      <c r="D9" s="15"/>
      <c r="E9" s="15"/>
      <c r="F9" s="108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42552</v>
      </c>
      <c r="B11" s="86"/>
      <c r="C11" s="82"/>
      <c r="D11" s="82"/>
      <c r="E11" s="82"/>
      <c r="F11" s="20">
        <f>IF(G11&lt;&gt;0,Arbeitszeitkonto!$G$4/24,C11-B11-D11-E11)</f>
        <v>0</v>
      </c>
      <c r="G11" s="84"/>
    </row>
    <row r="12" spans="1:7" ht="15.75" thickBot="1">
      <c r="A12" s="54">
        <f aca="true" t="shared" si="0" ref="A12:A41">A11+1</f>
        <v>42553</v>
      </c>
      <c r="B12" s="81"/>
      <c r="C12" s="81"/>
      <c r="D12" s="81"/>
      <c r="E12" s="81"/>
      <c r="F12" s="20">
        <f>IF(G12&lt;&gt;0,Arbeitszeitkonto!$G$4/24,C12-B12-D12-E12)</f>
        <v>0</v>
      </c>
      <c r="G12" s="84"/>
    </row>
    <row r="13" spans="1:7" ht="15.75" thickBot="1">
      <c r="A13" s="54">
        <f t="shared" si="0"/>
        <v>42554</v>
      </c>
      <c r="B13" s="81"/>
      <c r="C13" s="81"/>
      <c r="D13" s="81"/>
      <c r="E13" s="81"/>
      <c r="F13" s="20">
        <f>IF(G13&lt;&gt;0,Arbeitszeitkonto!$G$4/24,C13-B13-D13-E13)</f>
        <v>0</v>
      </c>
      <c r="G13" s="84"/>
    </row>
    <row r="14" spans="1:7" ht="15.75" thickBot="1">
      <c r="A14" s="54">
        <f t="shared" si="0"/>
        <v>42555</v>
      </c>
      <c r="B14" s="81"/>
      <c r="C14" s="81"/>
      <c r="D14" s="81"/>
      <c r="E14" s="81"/>
      <c r="F14" s="20">
        <f>IF(G14&lt;&gt;0,Arbeitszeitkonto!$G$4/24,C14-B14-D14-E14)</f>
        <v>0</v>
      </c>
      <c r="G14" s="84"/>
    </row>
    <row r="15" spans="1:7" ht="15.75" thickBot="1">
      <c r="A15" s="54">
        <f t="shared" si="0"/>
        <v>42556</v>
      </c>
      <c r="B15" s="81"/>
      <c r="C15" s="81"/>
      <c r="D15" s="81"/>
      <c r="E15" s="81"/>
      <c r="F15" s="20">
        <f>IF(G15&lt;&gt;0,Arbeitszeitkonto!$G$4/24,C15-B15-D15-E15)</f>
        <v>0</v>
      </c>
      <c r="G15" s="84"/>
    </row>
    <row r="16" spans="1:7" ht="15.75" thickBot="1">
      <c r="A16" s="54">
        <f t="shared" si="0"/>
        <v>42557</v>
      </c>
      <c r="B16" s="81"/>
      <c r="C16" s="81"/>
      <c r="D16" s="81"/>
      <c r="E16" s="81"/>
      <c r="F16" s="20">
        <f>IF(G16&lt;&gt;0,Arbeitszeitkonto!$G$4/24,C16-B16-D16-E16)</f>
        <v>0</v>
      </c>
      <c r="G16" s="84"/>
    </row>
    <row r="17" spans="1:7" ht="15.75" thickBot="1">
      <c r="A17" s="54">
        <f t="shared" si="0"/>
        <v>42558</v>
      </c>
      <c r="B17" s="81"/>
      <c r="C17" s="81"/>
      <c r="D17" s="81"/>
      <c r="E17" s="81"/>
      <c r="F17" s="20">
        <f>IF(G17&lt;&gt;0,Arbeitszeitkonto!$G$4/24,C17-B17-D17-E17)</f>
        <v>0</v>
      </c>
      <c r="G17" s="84"/>
    </row>
    <row r="18" spans="1:7" ht="15.75" thickBot="1">
      <c r="A18" s="54">
        <f t="shared" si="0"/>
        <v>42559</v>
      </c>
      <c r="B18" s="81"/>
      <c r="C18" s="81"/>
      <c r="D18" s="81"/>
      <c r="E18" s="81"/>
      <c r="F18" s="20">
        <f>IF(G18&lt;&gt;0,Arbeitszeitkonto!$G$4/24,C18-B18-D18-E18)</f>
        <v>0</v>
      </c>
      <c r="G18" s="84"/>
    </row>
    <row r="19" spans="1:7" ht="15.75" thickBot="1">
      <c r="A19" s="54">
        <f t="shared" si="0"/>
        <v>42560</v>
      </c>
      <c r="B19" s="81"/>
      <c r="C19" s="81"/>
      <c r="D19" s="81"/>
      <c r="E19" s="81"/>
      <c r="F19" s="20">
        <f>IF(G19&lt;&gt;0,Arbeitszeitkonto!$G$4/24,C19-B19-D19-E19)</f>
        <v>0</v>
      </c>
      <c r="G19" s="84"/>
    </row>
    <row r="20" spans="1:7" ht="15.75" thickBot="1">
      <c r="A20" s="54">
        <f t="shared" si="0"/>
        <v>42561</v>
      </c>
      <c r="B20" s="81"/>
      <c r="C20" s="81"/>
      <c r="D20" s="81"/>
      <c r="E20" s="81"/>
      <c r="F20" s="20">
        <f>IF(G20&lt;&gt;0,Arbeitszeitkonto!$G$4/24,C20-B20-D20-E20)</f>
        <v>0</v>
      </c>
      <c r="G20" s="84"/>
    </row>
    <row r="21" spans="1:7" ht="15.75" thickBot="1">
      <c r="A21" s="54">
        <f t="shared" si="0"/>
        <v>42562</v>
      </c>
      <c r="B21" s="81"/>
      <c r="C21" s="81"/>
      <c r="D21" s="81"/>
      <c r="E21" s="81"/>
      <c r="F21" s="20">
        <f>IF(G21&lt;&gt;0,Arbeitszeitkonto!$G$4/24,C21-B21-D21-E21)</f>
        <v>0</v>
      </c>
      <c r="G21" s="84"/>
    </row>
    <row r="22" spans="1:7" ht="15.75" thickBot="1">
      <c r="A22" s="54">
        <f t="shared" si="0"/>
        <v>42563</v>
      </c>
      <c r="B22" s="81"/>
      <c r="C22" s="81"/>
      <c r="D22" s="81"/>
      <c r="E22" s="81"/>
      <c r="F22" s="20">
        <f>IF(G22&lt;&gt;0,Arbeitszeitkonto!$G$4/24,C22-B22-D22-E22)</f>
        <v>0</v>
      </c>
      <c r="G22" s="84"/>
    </row>
    <row r="23" spans="1:7" ht="15.75" thickBot="1">
      <c r="A23" s="54">
        <f t="shared" si="0"/>
        <v>42564</v>
      </c>
      <c r="B23" s="81"/>
      <c r="C23" s="81"/>
      <c r="D23" s="81"/>
      <c r="E23" s="81"/>
      <c r="F23" s="20">
        <f>IF(G23&lt;&gt;0,Arbeitszeitkonto!$G$4/24,C23-B23-D23-E23)</f>
        <v>0</v>
      </c>
      <c r="G23" s="84"/>
    </row>
    <row r="24" spans="1:7" ht="15.75" thickBot="1">
      <c r="A24" s="54">
        <f t="shared" si="0"/>
        <v>42565</v>
      </c>
      <c r="B24" s="81"/>
      <c r="C24" s="81"/>
      <c r="D24" s="81"/>
      <c r="E24" s="81"/>
      <c r="F24" s="20">
        <f>IF(G24&lt;&gt;0,Arbeitszeitkonto!$G$4/24,C24-B24-D24-E24)</f>
        <v>0</v>
      </c>
      <c r="G24" s="84"/>
    </row>
    <row r="25" spans="1:7" ht="15.75" thickBot="1">
      <c r="A25" s="54">
        <f t="shared" si="0"/>
        <v>42566</v>
      </c>
      <c r="B25" s="81"/>
      <c r="C25" s="81"/>
      <c r="D25" s="81"/>
      <c r="E25" s="81"/>
      <c r="F25" s="20">
        <f>IF(G25&lt;&gt;0,Arbeitszeitkonto!$G$4/24,C25-B25-D25-E25)</f>
        <v>0</v>
      </c>
      <c r="G25" s="84"/>
    </row>
    <row r="26" spans="1:7" ht="15.75" thickBot="1">
      <c r="A26" s="54">
        <f t="shared" si="0"/>
        <v>42567</v>
      </c>
      <c r="B26" s="81"/>
      <c r="C26" s="81"/>
      <c r="D26" s="81"/>
      <c r="E26" s="81"/>
      <c r="F26" s="20">
        <f>IF(G26&lt;&gt;0,Arbeitszeitkonto!$G$4/24,C26-B26-D26-E26)</f>
        <v>0</v>
      </c>
      <c r="G26" s="84"/>
    </row>
    <row r="27" spans="1:7" ht="15.75" thickBot="1">
      <c r="A27" s="54">
        <f t="shared" si="0"/>
        <v>42568</v>
      </c>
      <c r="B27" s="81"/>
      <c r="C27" s="81"/>
      <c r="D27" s="81"/>
      <c r="E27" s="81"/>
      <c r="F27" s="20">
        <f>IF(G27&lt;&gt;0,Arbeitszeitkonto!$G$4/24,C27-B27-D27-E27)</f>
        <v>0</v>
      </c>
      <c r="G27" s="84"/>
    </row>
    <row r="28" spans="1:7" ht="15.75" thickBot="1">
      <c r="A28" s="54">
        <f t="shared" si="0"/>
        <v>42569</v>
      </c>
      <c r="B28" s="81"/>
      <c r="C28" s="81"/>
      <c r="D28" s="81"/>
      <c r="E28" s="81"/>
      <c r="F28" s="20">
        <f>IF(G28&lt;&gt;0,Arbeitszeitkonto!$G$4/24,C28-B28-D28-E28)</f>
        <v>0</v>
      </c>
      <c r="G28" s="84"/>
    </row>
    <row r="29" spans="1:7" ht="15.75" thickBot="1">
      <c r="A29" s="54">
        <f t="shared" si="0"/>
        <v>42570</v>
      </c>
      <c r="B29" s="81"/>
      <c r="C29" s="81"/>
      <c r="D29" s="81"/>
      <c r="E29" s="81"/>
      <c r="F29" s="20">
        <f>IF(G29&lt;&gt;0,Arbeitszeitkonto!$G$4/24,C29-B29-D29-E29)</f>
        <v>0</v>
      </c>
      <c r="G29" s="84"/>
    </row>
    <row r="30" spans="1:7" ht="15.75" thickBot="1">
      <c r="A30" s="54">
        <f t="shared" si="0"/>
        <v>42571</v>
      </c>
      <c r="B30" s="81"/>
      <c r="C30" s="81"/>
      <c r="D30" s="81"/>
      <c r="E30" s="81"/>
      <c r="F30" s="20">
        <f>IF(G30&lt;&gt;0,Arbeitszeitkonto!$G$4/24,C30-B30-D30-E30)</f>
        <v>0</v>
      </c>
      <c r="G30" s="84"/>
    </row>
    <row r="31" spans="1:7" ht="15.75" thickBot="1">
      <c r="A31" s="54">
        <f t="shared" si="0"/>
        <v>42572</v>
      </c>
      <c r="B31" s="81"/>
      <c r="C31" s="81"/>
      <c r="D31" s="81"/>
      <c r="E31" s="81"/>
      <c r="F31" s="20">
        <f>IF(G31&lt;&gt;0,Arbeitszeitkonto!$G$4/24,C31-B31-D31-E31)</f>
        <v>0</v>
      </c>
      <c r="G31" s="84"/>
    </row>
    <row r="32" spans="1:7" ht="15.75" thickBot="1">
      <c r="A32" s="54">
        <f t="shared" si="0"/>
        <v>42573</v>
      </c>
      <c r="B32" s="80"/>
      <c r="C32" s="80"/>
      <c r="D32" s="81"/>
      <c r="E32" s="81"/>
      <c r="F32" s="20">
        <f>IF(G32&lt;&gt;0,Arbeitszeitkonto!$G$4/24,C32-B32-D32-E32)</f>
        <v>0</v>
      </c>
      <c r="G32" s="84"/>
    </row>
    <row r="33" spans="1:7" ht="15.75" thickBot="1">
      <c r="A33" s="54">
        <f t="shared" si="0"/>
        <v>42574</v>
      </c>
      <c r="B33" s="81"/>
      <c r="C33" s="81"/>
      <c r="D33" s="81"/>
      <c r="E33" s="81"/>
      <c r="F33" s="20">
        <f>IF(G33&lt;&gt;0,Arbeitszeitkonto!$G$4/24,C33-B33-D33-E33)</f>
        <v>0</v>
      </c>
      <c r="G33" s="84"/>
    </row>
    <row r="34" spans="1:7" ht="15.75" thickBot="1">
      <c r="A34" s="54">
        <f t="shared" si="0"/>
        <v>42575</v>
      </c>
      <c r="B34" s="81"/>
      <c r="C34" s="81"/>
      <c r="D34" s="81"/>
      <c r="E34" s="81"/>
      <c r="F34" s="20">
        <f>IF(G34&lt;&gt;0,Arbeitszeitkonto!$G$4/24,C34-B34-D34-E34)</f>
        <v>0</v>
      </c>
      <c r="G34" s="84"/>
    </row>
    <row r="35" spans="1:7" ht="15.75" thickBot="1">
      <c r="A35" s="54">
        <f t="shared" si="0"/>
        <v>42576</v>
      </c>
      <c r="B35" s="80"/>
      <c r="C35" s="80"/>
      <c r="D35" s="81"/>
      <c r="E35" s="81"/>
      <c r="F35" s="20">
        <f>IF(G35&lt;&gt;0,Arbeitszeitkonto!$G$4/24,C35-B35-D35-E35)</f>
        <v>0</v>
      </c>
      <c r="G35" s="84"/>
    </row>
    <row r="36" spans="1:7" ht="15.75" thickBot="1">
      <c r="A36" s="54">
        <f t="shared" si="0"/>
        <v>42577</v>
      </c>
      <c r="B36" s="81"/>
      <c r="C36" s="81"/>
      <c r="D36" s="81"/>
      <c r="E36" s="81"/>
      <c r="F36" s="20">
        <f>IF(G36&lt;&gt;0,Arbeitszeitkonto!$G$4/24,C36-B36-D36-E36)</f>
        <v>0</v>
      </c>
      <c r="G36" s="84"/>
    </row>
    <row r="37" spans="1:7" ht="15.75" thickBot="1">
      <c r="A37" s="54">
        <f t="shared" si="0"/>
        <v>42578</v>
      </c>
      <c r="B37" s="81"/>
      <c r="C37" s="81"/>
      <c r="D37" s="81"/>
      <c r="E37" s="81"/>
      <c r="F37" s="20">
        <f>IF(G37&lt;&gt;0,Arbeitszeitkonto!$G$4/24,C37-B37-D37-E37)</f>
        <v>0</v>
      </c>
      <c r="G37" s="84"/>
    </row>
    <row r="38" spans="1:7" ht="15.75" thickBot="1">
      <c r="A38" s="54">
        <f t="shared" si="0"/>
        <v>42579</v>
      </c>
      <c r="B38" s="81"/>
      <c r="C38" s="81"/>
      <c r="D38" s="81"/>
      <c r="E38" s="81"/>
      <c r="F38" s="20">
        <f>IF(G38&lt;&gt;0,Arbeitszeitkonto!$G$4/24,C38-B38-D38-E38)</f>
        <v>0</v>
      </c>
      <c r="G38" s="84"/>
    </row>
    <row r="39" spans="1:7" ht="15.75" thickBot="1">
      <c r="A39" s="54">
        <f t="shared" si="0"/>
        <v>42580</v>
      </c>
      <c r="B39" s="80"/>
      <c r="C39" s="80"/>
      <c r="D39" s="81"/>
      <c r="E39" s="81"/>
      <c r="F39" s="20">
        <f>IF(G39&lt;&gt;0,Arbeitszeitkonto!$G$4/24,C39-B39-D39-E39)</f>
        <v>0</v>
      </c>
      <c r="G39" s="84"/>
    </row>
    <row r="40" spans="1:7" ht="15.75" thickBot="1">
      <c r="A40" s="54">
        <f t="shared" si="0"/>
        <v>42581</v>
      </c>
      <c r="B40" s="80"/>
      <c r="C40" s="80"/>
      <c r="D40" s="81"/>
      <c r="E40" s="81"/>
      <c r="F40" s="20">
        <f>IF(G40&lt;&gt;0,Arbeitszeitkonto!$G$4/24,C40-B40-D40-E40)</f>
        <v>0</v>
      </c>
      <c r="G40" s="84"/>
    </row>
    <row r="41" spans="1:7" ht="15.75" thickBot="1">
      <c r="A41" s="54">
        <f t="shared" si="0"/>
        <v>42582</v>
      </c>
      <c r="B41" s="81"/>
      <c r="C41" s="81"/>
      <c r="D41" s="81"/>
      <c r="E41" s="81"/>
      <c r="F41" s="20">
        <f>IF(G41&lt;&gt;0,Arbeitszeitkonto!$G$4/24,C41-B41-D41-E41)</f>
        <v>0</v>
      </c>
      <c r="G41" s="84"/>
    </row>
    <row r="42" spans="1:6" ht="20.25" customHeight="1" thickBot="1">
      <c r="A42" s="9"/>
      <c r="B42" s="123" t="s">
        <v>68</v>
      </c>
      <c r="C42" s="123"/>
      <c r="D42" s="123"/>
      <c r="E42" s="123"/>
      <c r="F42" s="82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1" t="s">
        <v>47</v>
      </c>
      <c r="G44">
        <f>COUNTIF(G11:G41,F44)</f>
        <v>0</v>
      </c>
    </row>
    <row r="45" spans="1:7" ht="15">
      <c r="A45" s="9"/>
      <c r="B45" s="32"/>
      <c r="C45" s="32"/>
      <c r="D45" s="119"/>
      <c r="E45" s="119"/>
      <c r="F45" s="92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3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17" t="s">
        <v>14</v>
      </c>
      <c r="B50" s="118"/>
      <c r="C50" s="118"/>
      <c r="D50" s="57">
        <f>F4</f>
        <v>0</v>
      </c>
    </row>
    <row r="51" spans="1:4" ht="36" customHeight="1" thickBot="1">
      <c r="A51" s="117" t="s">
        <v>15</v>
      </c>
      <c r="B51" s="118"/>
      <c r="C51" s="118"/>
      <c r="D51" s="57">
        <f>F43*24</f>
        <v>0</v>
      </c>
    </row>
    <row r="52" spans="1:6" ht="36" customHeight="1" thickBot="1">
      <c r="A52" s="117" t="s">
        <v>16</v>
      </c>
      <c r="B52" s="118"/>
      <c r="C52" s="118"/>
      <c r="D52" s="57">
        <f>D51-D50</f>
        <v>0</v>
      </c>
      <c r="E52" s="33"/>
      <c r="F52" s="33"/>
    </row>
    <row r="53" spans="1:4" ht="36" customHeight="1" thickBot="1">
      <c r="A53" s="117" t="s">
        <v>17</v>
      </c>
      <c r="B53" s="118"/>
      <c r="C53" s="118"/>
      <c r="D53" s="57">
        <f>D50/2</f>
        <v>0</v>
      </c>
    </row>
    <row r="54" spans="1:5" ht="36" customHeight="1" thickBot="1">
      <c r="A54" s="117" t="s">
        <v>18</v>
      </c>
      <c r="B54" s="118"/>
      <c r="C54" s="118"/>
      <c r="D54" s="57">
        <f>IF(F43=0,0,IF(D52&gt;D53,D53,D52))</f>
        <v>0</v>
      </c>
      <c r="E54" s="62" t="s">
        <v>50</v>
      </c>
    </row>
    <row r="55" spans="1:4" ht="36" customHeight="1" thickBot="1">
      <c r="A55" s="117" t="s">
        <v>19</v>
      </c>
      <c r="B55" s="118"/>
      <c r="C55" s="118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4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15" t="s">
        <v>26</v>
      </c>
      <c r="B81" s="115"/>
      <c r="C81" s="115"/>
      <c r="D81" s="115"/>
      <c r="E81" s="115"/>
      <c r="F81" s="115"/>
    </row>
    <row r="82" spans="1:6" s="24" customFormat="1" ht="15">
      <c r="A82" s="94"/>
      <c r="B82" s="94"/>
      <c r="C82" s="94"/>
      <c r="D82" s="94"/>
      <c r="E82" s="94"/>
      <c r="F82" s="94"/>
    </row>
    <row r="83" spans="1:6" s="24" customFormat="1" ht="15">
      <c r="A83" s="95" t="s">
        <v>67</v>
      </c>
      <c r="B83" s="94"/>
      <c r="C83" s="94"/>
      <c r="D83" s="94"/>
      <c r="E83" s="94"/>
      <c r="F83" s="94"/>
    </row>
    <row r="84" spans="1:6" s="24" customFormat="1" ht="13.5" customHeight="1">
      <c r="A84" t="s">
        <v>66</v>
      </c>
      <c r="B84" s="94"/>
      <c r="C84" s="94"/>
      <c r="D84" s="94"/>
      <c r="E84" s="94"/>
      <c r="F84" s="94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Kirche Endbach</dc:creator>
  <cp:keywords/>
  <dc:description/>
  <cp:lastModifiedBy>mschweitzer</cp:lastModifiedBy>
  <cp:lastPrinted>2015-08-10T11:47:09Z</cp:lastPrinted>
  <dcterms:created xsi:type="dcterms:W3CDTF">2015-05-20T08:09:05Z</dcterms:created>
  <dcterms:modified xsi:type="dcterms:W3CDTF">2016-02-03T14:17:37Z</dcterms:modified>
  <cp:category/>
  <cp:version/>
  <cp:contentType/>
  <cp:contentStatus/>
</cp:coreProperties>
</file>